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и документы\Бюджет\2019-2021\проект 1 чтение\материалы к 1 чтению\"/>
    </mc:Choice>
  </mc:AlternateContent>
  <bookViews>
    <workbookView xWindow="0" yWindow="0" windowWidth="28800" windowHeight="12435"/>
  </bookViews>
  <sheets>
    <sheet name="Все года" sheetId="8" r:id="rId1"/>
  </sheets>
  <definedNames>
    <definedName name="_xlnm.Print_Titles" localSheetId="0">'Все года'!$3:$3</definedName>
  </definedNames>
  <calcPr calcId="152511"/>
</workbook>
</file>

<file path=xl/calcChain.xml><?xml version="1.0" encoding="utf-8"?>
<calcChain xmlns="http://schemas.openxmlformats.org/spreadsheetml/2006/main">
  <c r="D16" i="8" l="1"/>
  <c r="D38" i="8"/>
  <c r="D30" i="8"/>
  <c r="D20" i="8"/>
  <c r="D4" i="8"/>
  <c r="C38" i="8"/>
  <c r="F41" i="8"/>
  <c r="E73" i="8" l="1"/>
  <c r="I73" i="8"/>
  <c r="H73" i="8"/>
  <c r="I63" i="8"/>
  <c r="H63" i="8"/>
  <c r="E63" i="8"/>
  <c r="I57" i="8"/>
  <c r="H57" i="8"/>
  <c r="E57" i="8"/>
  <c r="F33" i="8" l="1"/>
  <c r="D73" i="8" l="1"/>
  <c r="D71" i="8"/>
  <c r="D68" i="8"/>
  <c r="D63" i="8"/>
  <c r="D57" i="8"/>
  <c r="I38" i="8"/>
  <c r="H38" i="8"/>
  <c r="E38" i="8"/>
  <c r="D49" i="8"/>
  <c r="D46" i="8"/>
  <c r="D35" i="8"/>
  <c r="G75" i="8"/>
  <c r="G74" i="8"/>
  <c r="G72" i="8"/>
  <c r="G69" i="8"/>
  <c r="G67" i="8"/>
  <c r="G66" i="8"/>
  <c r="G65" i="8"/>
  <c r="G64" i="8"/>
  <c r="G62" i="8"/>
  <c r="G61" i="8"/>
  <c r="G60" i="8"/>
  <c r="G59" i="8"/>
  <c r="G58" i="8"/>
  <c r="G55" i="8"/>
  <c r="G54" i="8"/>
  <c r="G53" i="8"/>
  <c r="G52" i="8"/>
  <c r="G51" i="8"/>
  <c r="G50" i="8"/>
  <c r="G48" i="8"/>
  <c r="G47" i="8"/>
  <c r="G45" i="8"/>
  <c r="G44" i="8"/>
  <c r="G43" i="8"/>
  <c r="G42" i="8"/>
  <c r="G40" i="8"/>
  <c r="G39" i="8"/>
  <c r="G37" i="8"/>
  <c r="G36" i="8"/>
  <c r="G34" i="8"/>
  <c r="G33" i="8"/>
  <c r="G32" i="8"/>
  <c r="G31" i="8"/>
  <c r="G29" i="8"/>
  <c r="G28" i="8"/>
  <c r="G27" i="8"/>
  <c r="G26" i="8"/>
  <c r="G25" i="8"/>
  <c r="G24" i="8"/>
  <c r="G21" i="8"/>
  <c r="G17" i="8"/>
  <c r="G12" i="8"/>
  <c r="G11" i="8"/>
  <c r="G9" i="8"/>
  <c r="G8" i="8"/>
  <c r="G7" i="8"/>
  <c r="G6" i="8"/>
  <c r="G5" i="8"/>
  <c r="G38" i="8" l="1"/>
  <c r="G68" i="8"/>
  <c r="C73" i="8"/>
  <c r="G73" i="8"/>
  <c r="I68" i="8"/>
  <c r="H68" i="8"/>
  <c r="E68" i="8"/>
  <c r="I30" i="8"/>
  <c r="H30" i="8"/>
  <c r="C30" i="8"/>
  <c r="E30" i="8"/>
  <c r="G30" i="8" s="1"/>
  <c r="I20" i="8"/>
  <c r="H20" i="8"/>
  <c r="C20" i="8"/>
  <c r="E20" i="8"/>
  <c r="G20" i="8" s="1"/>
  <c r="I71" i="8"/>
  <c r="H71" i="8"/>
  <c r="E71" i="8"/>
  <c r="G71" i="8" s="1"/>
  <c r="G63" i="8"/>
  <c r="G57" i="8"/>
  <c r="I49" i="8"/>
  <c r="H49" i="8"/>
  <c r="E49" i="8"/>
  <c r="I46" i="8"/>
  <c r="H46" i="8"/>
  <c r="E46" i="8"/>
  <c r="I35" i="8"/>
  <c r="H35" i="8"/>
  <c r="E35" i="8"/>
  <c r="G35" i="8" s="1"/>
  <c r="I16" i="8"/>
  <c r="H16" i="8"/>
  <c r="E16" i="8"/>
  <c r="G16" i="8" s="1"/>
  <c r="I13" i="8"/>
  <c r="H13" i="8"/>
  <c r="I4" i="8"/>
  <c r="H4" i="8"/>
  <c r="E4" i="8"/>
  <c r="D13" i="8"/>
  <c r="E13" i="8"/>
  <c r="F23" i="8"/>
  <c r="F27" i="8"/>
  <c r="F28" i="8"/>
  <c r="C16" i="8"/>
  <c r="F5" i="8"/>
  <c r="F6" i="8"/>
  <c r="F7" i="8"/>
  <c r="F8" i="8"/>
  <c r="F9" i="8"/>
  <c r="F12" i="8"/>
  <c r="F17" i="8"/>
  <c r="F18" i="8"/>
  <c r="F21" i="8"/>
  <c r="F22" i="8"/>
  <c r="F24" i="8"/>
  <c r="F25" i="8"/>
  <c r="F26" i="8"/>
  <c r="F29" i="8"/>
  <c r="F31" i="8"/>
  <c r="F32" i="8"/>
  <c r="F34" i="8"/>
  <c r="F36" i="8"/>
  <c r="F37" i="8"/>
  <c r="F39" i="8"/>
  <c r="F40" i="8"/>
  <c r="F42" i="8"/>
  <c r="F43" i="8"/>
  <c r="F44" i="8"/>
  <c r="F45" i="8"/>
  <c r="F47" i="8"/>
  <c r="F48" i="8"/>
  <c r="F50" i="8"/>
  <c r="F51" i="8"/>
  <c r="F52" i="8"/>
  <c r="F53" i="8"/>
  <c r="F54" i="8"/>
  <c r="F55" i="8"/>
  <c r="F56" i="8"/>
  <c r="F58" i="8"/>
  <c r="F59" i="8"/>
  <c r="F60" i="8"/>
  <c r="F61" i="8"/>
  <c r="F64" i="8"/>
  <c r="F65" i="8"/>
  <c r="F66" i="8"/>
  <c r="F67" i="8"/>
  <c r="F69" i="8"/>
  <c r="F72" i="8"/>
  <c r="F74" i="8"/>
  <c r="F75" i="8"/>
  <c r="C71" i="8"/>
  <c r="F71" i="8" s="1"/>
  <c r="C68" i="8"/>
  <c r="C63" i="8"/>
  <c r="C57" i="8"/>
  <c r="C49" i="8"/>
  <c r="C46" i="8"/>
  <c r="C35" i="8"/>
  <c r="C13" i="8"/>
  <c r="C4" i="8"/>
  <c r="H78" i="8" l="1"/>
  <c r="I78" i="8"/>
  <c r="C78" i="8"/>
  <c r="G46" i="8"/>
  <c r="E78" i="8"/>
  <c r="F16" i="8"/>
  <c r="F73" i="8"/>
  <c r="G4" i="8"/>
  <c r="D78" i="8"/>
  <c r="F4" i="8"/>
  <c r="F20" i="8"/>
  <c r="F68" i="8"/>
  <c r="F63" i="8"/>
  <c r="F57" i="8"/>
  <c r="F49" i="8"/>
  <c r="F46" i="8"/>
  <c r="F38" i="8"/>
  <c r="F30" i="8"/>
  <c r="F35" i="8"/>
  <c r="G78" i="8" l="1"/>
  <c r="F78" i="8"/>
</calcChain>
</file>

<file path=xl/sharedStrings.xml><?xml version="1.0" encoding="utf-8"?>
<sst xmlns="http://schemas.openxmlformats.org/spreadsheetml/2006/main" count="159" uniqueCount="159">
  <si>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</si>
  <si>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</si>
  <si>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</si>
  <si>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</si>
  <si>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</si>
  <si>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</si>
  <si>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</si>
  <si>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</si>
  <si>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</si>
  <si>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</si>
  <si>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</si>
  <si>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</si>
  <si>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</si>
  <si>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</si>
  <si>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</si>
  <si>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</si>
  <si>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НАЦИОНАЛЬНАЯ ЭКОНОМИКА</t>
  </si>
  <si>
    <t>Общеэкономические вопросы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</si>
  <si>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</si>
  <si>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</si>
  <si>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</si>
  <si>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</si>
  <si>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</si>
  <si>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</si>
  <si>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</si>
  <si>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</si>
  <si>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</si>
  <si>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</si>
  <si>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</si>
  <si>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</si>
  <si>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</si>
  <si>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</si>
  <si>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</si>
  <si>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</si>
  <si>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</si>
  <si>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</si>
  <si>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</si>
  <si>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</si>
  <si>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</si>
  <si>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</si>
  <si>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</si>
  <si>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</si>
  <si>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</si>
  <si>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</si>
  <si>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</si>
  <si>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</si>
  <si>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</si>
  <si>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</si>
  <si>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</si>
  <si>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</si>
  <si>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</si>
  <si>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</si>
  <si>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</si>
  <si>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</si>
  <si>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</si>
  <si>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</si>
  <si>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</si>
  <si>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</si>
  <si>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</si>
  <si>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</si>
  <si>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</si>
  <si>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</si>
  <si>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</si>
  <si>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</si>
  <si>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</si>
  <si>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</si>
  <si>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</si>
  <si>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</si>
  <si>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Всего</t>
  </si>
  <si>
    <t xml:space="preserve">Физическая культура  </t>
  </si>
  <si>
    <t>2019 год</t>
  </si>
  <si>
    <t>2020 год</t>
  </si>
  <si>
    <t>Благоустройство</t>
  </si>
  <si>
    <t>Периодическая печать и издательства</t>
  </si>
  <si>
    <t>Прочие межбюджетные трансферты общего характера</t>
  </si>
  <si>
    <t>Код</t>
  </si>
  <si>
    <t>0100</t>
  </si>
  <si>
    <t>0102</t>
  </si>
  <si>
    <t>0103</t>
  </si>
  <si>
    <t>0104</t>
  </si>
  <si>
    <t>0105</t>
  </si>
  <si>
    <t>0106</t>
  </si>
  <si>
    <t>0107</t>
  </si>
  <si>
    <t>0111</t>
  </si>
  <si>
    <t>0113</t>
  </si>
  <si>
    <t>0200</t>
  </si>
  <si>
    <t>0203</t>
  </si>
  <si>
    <t>0204</t>
  </si>
  <si>
    <t>0300</t>
  </si>
  <si>
    <t>0309</t>
  </si>
  <si>
    <t>0310</t>
  </si>
  <si>
    <t>0311</t>
  </si>
  <si>
    <t>0400</t>
  </si>
  <si>
    <t>0401</t>
  </si>
  <si>
    <t>0405</t>
  </si>
  <si>
    <t>0406</t>
  </si>
  <si>
    <t>0407</t>
  </si>
  <si>
    <t>0408</t>
  </si>
  <si>
    <t>0409</t>
  </si>
  <si>
    <t>0410</t>
  </si>
  <si>
    <t>0411</t>
  </si>
  <si>
    <t>0412</t>
  </si>
  <si>
    <t>0500</t>
  </si>
  <si>
    <t>0501</t>
  </si>
  <si>
    <t>0502</t>
  </si>
  <si>
    <t>0503</t>
  </si>
  <si>
    <t>0505</t>
  </si>
  <si>
    <t>0600</t>
  </si>
  <si>
    <t>0603</t>
  </si>
  <si>
    <t>0605</t>
  </si>
  <si>
    <t>0700</t>
  </si>
  <si>
    <t>0701</t>
  </si>
  <si>
    <t>0702</t>
  </si>
  <si>
    <t>0704</t>
  </si>
  <si>
    <t>0705</t>
  </si>
  <si>
    <t>0707</t>
  </si>
  <si>
    <t>0709</t>
  </si>
  <si>
    <t>0800</t>
  </si>
  <si>
    <t>0801</t>
  </si>
  <si>
    <t>0804</t>
  </si>
  <si>
    <t>0900</t>
  </si>
  <si>
    <t>0901</t>
  </si>
  <si>
    <t>0902</t>
  </si>
  <si>
    <t>0903</t>
  </si>
  <si>
    <t>0904</t>
  </si>
  <si>
    <t>0905</t>
  </si>
  <si>
    <t>0906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</si>
  <si>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</si>
  <si>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</si>
  <si>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</si>
  <si>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</si>
  <si>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</si>
  <si>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</si>
  <si>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</si>
  <si>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</si>
  <si>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</si>
  <si>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</si>
  <si>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</si>
  <si>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</si>
  <si>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</si>
  <si>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</si>
  <si>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</si>
  <si>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1300</t>
  </si>
  <si>
    <t>1301</t>
  </si>
  <si>
    <t>1400</t>
  </si>
  <si>
    <t>1401</t>
  </si>
  <si>
    <t>1402</t>
  </si>
  <si>
    <t>1403</t>
  </si>
  <si>
    <t>Условно утверждаемые расходы</t>
  </si>
  <si>
    <t>0703</t>
  </si>
  <si>
    <t>Начальное профессиональное образование</t>
  </si>
  <si>
    <t>Наименование расходов</t>
  </si>
  <si>
    <t xml:space="preserve"> в тыс. рублей</t>
  </si>
  <si>
    <t>2017 год фактическое исполнение</t>
  </si>
  <si>
    <t>Уточненный план на 2018 год</t>
  </si>
  <si>
    <t>2019 год в сравнении с 2017 годом (%)</t>
  </si>
  <si>
    <t>2019 год в сравнении с уточненным планом 2018 года (%)</t>
  </si>
  <si>
    <t>2021 год</t>
  </si>
  <si>
    <t>Аналитические данные о расходах районного бюджета по разделам и подразделам классификации расходов районного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</si>
</sst>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3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 applyAlignment="1">
      <alignment horizontal="center" vertical="center"/>
    </xf>
    <xf numFmtId="49" fontId="3" fillId="0" borderId="2" xfId="1" applyNumberFormat="1" applyFont="1" applyBorder="1" applyAlignment="1">
      <alignment horizontal="justify" vertical="top" wrapText="1"/>
    </xf>
    <xf numFmtId="165" fontId="3" fillId="0" borderId="2" xfId="1" applyNumberFormat="1" applyFont="1" applyBorder="1" applyAlignment="1">
      <alignment horizontal="right" vertical="top"/>
    </xf>
    <xf numFmtId="49" fontId="4" fillId="0" borderId="2" xfId="1" applyNumberFormat="1" applyFont="1" applyBorder="1" applyAlignment="1">
      <alignment horizontal="justify" vertical="top" wrapText="1"/>
    </xf>
    <xf numFmtId="165" fontId="4" fillId="0" borderId="2" xfId="1" applyNumberFormat="1" applyFont="1" applyBorder="1" applyAlignment="1">
      <alignment horizontal="right" vertical="top"/>
    </xf>
    <xf numFmtId="164" fontId="3" fillId="0" borderId="2" xfId="1" applyNumberFormat="1" applyFont="1" applyBorder="1" applyAlignment="1">
      <alignment horizontal="justify" vertical="top" wrapText="1"/>
    </xf>
    <xf numFmtId="165" fontId="4" fillId="0" borderId="3" xfId="1" applyNumberFormat="1" applyFont="1" applyBorder="1" applyAlignment="1">
      <alignment horizontal="right" vertical="top"/>
    </xf>
    <xf numFmtId="49" fontId="4" fillId="0" borderId="3" xfId="1" applyNumberFormat="1" applyFont="1" applyBorder="1" applyAlignment="1">
      <alignment horizontal="justify" vertical="top" wrapText="1"/>
    </xf>
    <xf numFmtId="165" fontId="4" fillId="0" borderId="1" xfId="1" applyNumberFormat="1" applyFont="1" applyBorder="1" applyAlignment="1">
      <alignment horizontal="right" vertical="top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left" vertical="top" wrapText="1"/>
    </xf>
    <xf numFmtId="0" fontId="5" fillId="0" borderId="0" xfId="1" applyFont="1" applyAlignment="1">
      <alignment horizontal="right" vertical="center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NumberFormat="1" applyFont="1"/>
    <xf numFmtId="165" fontId="3" fillId="0" borderId="3" xfId="1" applyNumberFormat="1" applyFont="1" applyFill="1" applyBorder="1" applyAlignment="1">
      <alignment horizontal="right" vertical="top"/>
    </xf>
    <xf numFmtId="165" fontId="4" fillId="0" borderId="3" xfId="1" applyNumberFormat="1" applyFont="1" applyFill="1" applyBorder="1" applyAlignment="1">
      <alignment horizontal="right" vertical="top"/>
    </xf>
    <xf numFmtId="0" fontId="7" fillId="0" borderId="0" xfId="0" applyFont="1" applyAlignment="1">
      <alignment horizontal="right" vertical="top"/>
    </xf>
    <xf numFmtId="49" fontId="4" fillId="0" borderId="3" xfId="1" applyNumberFormat="1" applyFont="1" applyFill="1" applyBorder="1" applyAlignment="1">
      <alignment horizontal="justify" vertical="center" wrapText="1"/>
    </xf>
    <xf numFmtId="49" fontId="9" fillId="0" borderId="3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49" fontId="3" fillId="0" borderId="3" xfId="1" applyNumberFormat="1" applyFont="1" applyFill="1" applyBorder="1" applyAlignment="1">
      <alignment horizontal="justify" vertical="center" wrapText="1"/>
    </xf>
    <xf numFmtId="0" fontId="10" fillId="0" borderId="0" xfId="0" applyFont="1"/>
    <xf numFmtId="0" fontId="10" fillId="0" borderId="0" xfId="0" applyFont="1" applyAlignment="1">
      <alignment horizontal="right" vertical="top"/>
    </xf>
    <xf numFmtId="0" fontId="7" fillId="0" borderId="3" xfId="0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 wrapText="1"/>
    </xf>
    <xf numFmtId="164" fontId="4" fillId="0" borderId="3" xfId="1" applyNumberFormat="1" applyFont="1" applyBorder="1" applyAlignment="1">
      <alignment horizontal="center" vertical="top" wrapText="1"/>
    </xf>
    <xf numFmtId="165" fontId="5" fillId="0" borderId="3" xfId="1" applyNumberFormat="1" applyFont="1" applyBorder="1" applyAlignment="1">
      <alignment horizontal="right" vertical="top"/>
    </xf>
    <xf numFmtId="0" fontId="11" fillId="0" borderId="0" xfId="0" applyFont="1" applyAlignment="1">
      <alignment horizontal="right" vertical="top"/>
    </xf>
    <xf numFmtId="0" fontId="11" fillId="0" borderId="0" xfId="0" applyFont="1"/>
    <xf numFmtId="165" fontId="12" fillId="0" borderId="2" xfId="1" applyNumberFormat="1" applyFont="1" applyBorder="1" applyAlignment="1">
      <alignment horizontal="right" vertical="top"/>
    </xf>
    <xf numFmtId="165" fontId="12" fillId="0" borderId="3" xfId="1" applyNumberFormat="1" applyFont="1" applyFill="1" applyBorder="1" applyAlignment="1">
      <alignment horizontal="right" vertical="top"/>
    </xf>
    <xf numFmtId="164" fontId="6" fillId="0" borderId="0" xfId="1" applyNumberFormat="1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1"/>
  <sheetViews>
    <sheetView showGridLines="0" tabSelected="1" zoomScale="75" zoomScaleNormal="75" zoomScalePageLayoutView="60" workbookViewId="0">
      <selection activeCell="H62" sqref="H62"/>
    </sheetView>
  </sheetViews>
  <sheetFormatPr defaultColWidth="8.85546875" defaultRowHeight="15" x14ac:dyDescent="0.25"/>
  <cols>
    <col min="1" max="1" width="8.85546875" style="13"/>
    <col min="2" max="2" width="88.28515625" style="13" customWidth="1"/>
    <col min="3" max="3" width="17.5703125" style="13" customWidth="1"/>
    <col min="4" max="4" width="16.42578125" style="13" customWidth="1"/>
    <col min="5" max="5" width="14.140625" style="13" customWidth="1"/>
    <col min="6" max="6" width="15.28515625" style="13" customWidth="1"/>
    <col min="7" max="8" width="16.85546875" style="13" customWidth="1"/>
    <col min="9" max="9" width="16.85546875" style="15" customWidth="1"/>
    <col min="10" max="16384" width="8.85546875" style="13"/>
  </cols>
  <sheetData>
    <row r="1" spans="1:9" ht="50.25" customHeight="1" x14ac:dyDescent="0.25">
      <c r="A1" s="33" t="s">
        <v>158</v>
      </c>
      <c r="B1" s="33"/>
      <c r="C1" s="33"/>
      <c r="D1" s="33"/>
      <c r="E1" s="33"/>
      <c r="F1" s="33"/>
      <c r="G1" s="33"/>
      <c r="H1" s="33"/>
      <c r="I1" s="33"/>
    </row>
    <row r="2" spans="1:9" ht="18.75" x14ac:dyDescent="0.25">
      <c r="B2" s="1"/>
      <c r="C2" s="1"/>
      <c r="D2" s="1"/>
      <c r="E2" s="1"/>
      <c r="F2" s="1"/>
      <c r="G2" s="1"/>
      <c r="I2" s="12" t="s">
        <v>152</v>
      </c>
    </row>
    <row r="3" spans="1:9" s="14" customFormat="1" ht="78.75" x14ac:dyDescent="0.25">
      <c r="A3" s="25" t="s">
        <v>75</v>
      </c>
      <c r="B3" s="26" t="s">
        <v>151</v>
      </c>
      <c r="C3" s="27" t="s">
        <v>153</v>
      </c>
      <c r="D3" s="27" t="s">
        <v>154</v>
      </c>
      <c r="E3" s="27" t="s">
        <v>70</v>
      </c>
      <c r="F3" s="27" t="s">
        <v>155</v>
      </c>
      <c r="G3" s="27" t="s">
        <v>156</v>
      </c>
      <c r="H3" s="27" t="s">
        <v>71</v>
      </c>
      <c r="I3" s="27" t="s">
        <v>157</v>
      </c>
    </row>
    <row r="4" spans="1:9" s="14" customFormat="1" ht="15.75" x14ac:dyDescent="0.25">
      <c r="A4" s="20" t="s">
        <v>76</v>
      </c>
      <c r="B4" s="2" t="s">
        <v>0</v>
      </c>
      <c r="C4" s="3">
        <f t="shared" ref="C4:E4" si="0">C5+C6+C7+C8+C9+C10+C11+C12</f>
        <v>75763.399999999994</v>
      </c>
      <c r="D4" s="3">
        <f>D5+D6+D7+D8+D9+D10+D11+D12</f>
        <v>89128.7</v>
      </c>
      <c r="E4" s="3">
        <f t="shared" si="0"/>
        <v>88100.5</v>
      </c>
      <c r="F4" s="16">
        <f>E4/C4*100</f>
        <v>116.28372010759813</v>
      </c>
      <c r="G4" s="16">
        <f>E4/D4*100</f>
        <v>98.846387302855305</v>
      </c>
      <c r="H4" s="3">
        <f t="shared" ref="H4:I4" si="1">H5+H6+H7+H8+H9+H10+H11+H12</f>
        <v>81965.960000000006</v>
      </c>
      <c r="I4" s="3">
        <f t="shared" si="1"/>
        <v>81935.63</v>
      </c>
    </row>
    <row r="5" spans="1:9" s="14" customFormat="1" ht="31.5" x14ac:dyDescent="0.25">
      <c r="A5" s="21" t="s">
        <v>77</v>
      </c>
      <c r="B5" s="4" t="s">
        <v>1</v>
      </c>
      <c r="C5" s="28">
        <v>1450.7</v>
      </c>
      <c r="D5" s="5">
        <v>1554.5</v>
      </c>
      <c r="E5" s="17">
        <v>1554.5</v>
      </c>
      <c r="F5" s="17">
        <f t="shared" ref="F5:F68" si="2">E5/C5*100</f>
        <v>107.15516647135865</v>
      </c>
      <c r="G5" s="17">
        <f>E5/D5*100</f>
        <v>100</v>
      </c>
      <c r="H5" s="17">
        <v>1554.5</v>
      </c>
      <c r="I5" s="17">
        <v>1554.5</v>
      </c>
    </row>
    <row r="6" spans="1:9" s="14" customFormat="1" ht="31.5" x14ac:dyDescent="0.25">
      <c r="A6" s="21" t="s">
        <v>78</v>
      </c>
      <c r="B6" s="4" t="s">
        <v>2</v>
      </c>
      <c r="C6" s="28">
        <v>3133.9</v>
      </c>
      <c r="D6" s="5">
        <v>3044.8</v>
      </c>
      <c r="E6" s="17">
        <v>2993.5</v>
      </c>
      <c r="F6" s="17">
        <f t="shared" si="2"/>
        <v>95.519959156322784</v>
      </c>
      <c r="G6" s="17">
        <f t="shared" ref="G6:G69" si="3">E6/D6*100</f>
        <v>98.315160273252758</v>
      </c>
      <c r="H6" s="17">
        <v>2993.5</v>
      </c>
      <c r="I6" s="17">
        <v>2993.5</v>
      </c>
    </row>
    <row r="7" spans="1:9" s="14" customFormat="1" ht="47.25" x14ac:dyDescent="0.25">
      <c r="A7" s="21" t="s">
        <v>79</v>
      </c>
      <c r="B7" s="4" t="s">
        <v>3</v>
      </c>
      <c r="C7" s="7">
        <v>29411.599999999999</v>
      </c>
      <c r="D7" s="5">
        <v>31237.3</v>
      </c>
      <c r="E7" s="17">
        <v>30947.3</v>
      </c>
      <c r="F7" s="17">
        <f t="shared" si="2"/>
        <v>105.22140923989174</v>
      </c>
      <c r="G7" s="17">
        <f t="shared" si="3"/>
        <v>99.071622707468308</v>
      </c>
      <c r="H7" s="17">
        <v>30947.4</v>
      </c>
      <c r="I7" s="17">
        <v>30947.3</v>
      </c>
    </row>
    <row r="8" spans="1:9" s="14" customFormat="1" ht="15.75" x14ac:dyDescent="0.25">
      <c r="A8" s="21" t="s">
        <v>80</v>
      </c>
      <c r="B8" s="4" t="s">
        <v>4</v>
      </c>
      <c r="C8" s="7">
        <v>7</v>
      </c>
      <c r="D8" s="5">
        <v>328.2</v>
      </c>
      <c r="E8" s="17">
        <v>0</v>
      </c>
      <c r="F8" s="17">
        <f t="shared" si="2"/>
        <v>0</v>
      </c>
      <c r="G8" s="17">
        <f t="shared" si="3"/>
        <v>0</v>
      </c>
      <c r="H8" s="17">
        <v>0</v>
      </c>
      <c r="I8" s="17">
        <v>0</v>
      </c>
    </row>
    <row r="9" spans="1:9" s="14" customFormat="1" ht="31.5" x14ac:dyDescent="0.25">
      <c r="A9" s="21" t="s">
        <v>81</v>
      </c>
      <c r="B9" s="4" t="s">
        <v>5</v>
      </c>
      <c r="C9" s="7">
        <v>11554.8</v>
      </c>
      <c r="D9" s="5">
        <v>12807.4</v>
      </c>
      <c r="E9" s="17">
        <v>12727.7</v>
      </c>
      <c r="F9" s="17">
        <f t="shared" si="2"/>
        <v>110.15075985737531</v>
      </c>
      <c r="G9" s="17">
        <f t="shared" si="3"/>
        <v>99.377703515155318</v>
      </c>
      <c r="H9" s="17">
        <v>12727.9</v>
      </c>
      <c r="I9" s="17">
        <v>12728.2</v>
      </c>
    </row>
    <row r="10" spans="1:9" s="14" customFormat="1" ht="15.75" x14ac:dyDescent="0.25">
      <c r="A10" s="21" t="s">
        <v>82</v>
      </c>
      <c r="B10" s="4" t="s">
        <v>6</v>
      </c>
      <c r="C10" s="7">
        <v>2085.5</v>
      </c>
      <c r="D10" s="5">
        <v>0</v>
      </c>
      <c r="E10" s="17">
        <v>2646</v>
      </c>
      <c r="F10" s="17"/>
      <c r="G10" s="17">
        <v>0</v>
      </c>
      <c r="H10" s="17">
        <v>0</v>
      </c>
      <c r="I10" s="17">
        <v>0</v>
      </c>
    </row>
    <row r="11" spans="1:9" s="14" customFormat="1" ht="15.75" x14ac:dyDescent="0.25">
      <c r="A11" s="21" t="s">
        <v>83</v>
      </c>
      <c r="B11" s="4" t="s">
        <v>7</v>
      </c>
      <c r="C11" s="7">
        <v>0</v>
      </c>
      <c r="D11" s="5">
        <v>351.9</v>
      </c>
      <c r="E11" s="17">
        <v>351.9</v>
      </c>
      <c r="F11" s="17"/>
      <c r="G11" s="17">
        <f t="shared" si="3"/>
        <v>100</v>
      </c>
      <c r="H11" s="17">
        <v>351.9</v>
      </c>
      <c r="I11" s="17">
        <v>351.9</v>
      </c>
    </row>
    <row r="12" spans="1:9" s="14" customFormat="1" ht="15" customHeight="1" x14ac:dyDescent="0.25">
      <c r="A12" s="21" t="s">
        <v>84</v>
      </c>
      <c r="B12" s="4" t="s">
        <v>8</v>
      </c>
      <c r="C12" s="7">
        <v>28119.9</v>
      </c>
      <c r="D12" s="5">
        <v>39804.6</v>
      </c>
      <c r="E12" s="17">
        <v>36879.599999999999</v>
      </c>
      <c r="F12" s="17">
        <f t="shared" si="2"/>
        <v>131.15124875977509</v>
      </c>
      <c r="G12" s="17">
        <f t="shared" si="3"/>
        <v>92.651603081050936</v>
      </c>
      <c r="H12" s="17">
        <v>33390.76</v>
      </c>
      <c r="I12" s="17">
        <v>33360.230000000003</v>
      </c>
    </row>
    <row r="13" spans="1:9" s="14" customFormat="1" ht="15.75" hidden="1" x14ac:dyDescent="0.25">
      <c r="A13" s="20" t="s">
        <v>85</v>
      </c>
      <c r="B13" s="2" t="s">
        <v>9</v>
      </c>
      <c r="C13" s="3">
        <f t="shared" ref="C13:E13" si="4">C14+C15</f>
        <v>0</v>
      </c>
      <c r="D13" s="3">
        <f t="shared" si="4"/>
        <v>0</v>
      </c>
      <c r="E13" s="3">
        <f t="shared" si="4"/>
        <v>0</v>
      </c>
      <c r="F13" s="16"/>
      <c r="G13" s="17"/>
      <c r="H13" s="3">
        <f t="shared" ref="H13:I13" si="5">H14+H15</f>
        <v>0</v>
      </c>
      <c r="I13" s="3">
        <f t="shared" si="5"/>
        <v>0</v>
      </c>
    </row>
    <row r="14" spans="1:9" s="14" customFormat="1" ht="15.75" hidden="1" x14ac:dyDescent="0.25">
      <c r="A14" s="21" t="s">
        <v>86</v>
      </c>
      <c r="B14" s="4" t="s">
        <v>10</v>
      </c>
      <c r="C14" s="7">
        <v>0</v>
      </c>
      <c r="D14" s="5">
        <v>0</v>
      </c>
      <c r="E14" s="17"/>
      <c r="F14" s="17"/>
      <c r="G14" s="17"/>
      <c r="H14" s="17"/>
      <c r="I14" s="17"/>
    </row>
    <row r="15" spans="1:9" s="14" customFormat="1" ht="15.75" hidden="1" x14ac:dyDescent="0.25">
      <c r="A15" s="21" t="s">
        <v>87</v>
      </c>
      <c r="B15" s="4" t="s">
        <v>11</v>
      </c>
      <c r="C15" s="7">
        <v>0</v>
      </c>
      <c r="D15" s="5">
        <v>0</v>
      </c>
      <c r="E15" s="17">
        <v>0</v>
      </c>
      <c r="F15" s="17"/>
      <c r="G15" s="17"/>
      <c r="H15" s="17">
        <v>0</v>
      </c>
      <c r="I15" s="17">
        <v>0</v>
      </c>
    </row>
    <row r="16" spans="1:9" s="14" customFormat="1" ht="31.5" x14ac:dyDescent="0.25">
      <c r="A16" s="20" t="s">
        <v>88</v>
      </c>
      <c r="B16" s="2" t="s">
        <v>12</v>
      </c>
      <c r="C16" s="3">
        <f>C17+C18+C19</f>
        <v>2982.8</v>
      </c>
      <c r="D16" s="3">
        <f>D17+D18+D19</f>
        <v>5519.9</v>
      </c>
      <c r="E16" s="3">
        <f>E17+E18+E19</f>
        <v>4246.7</v>
      </c>
      <c r="F16" s="16">
        <f t="shared" si="2"/>
        <v>142.3729381788923</v>
      </c>
      <c r="G16" s="17">
        <f t="shared" si="3"/>
        <v>76.934364752984649</v>
      </c>
      <c r="H16" s="3">
        <f t="shared" ref="H16:I16" si="6">H17+H18+H19</f>
        <v>4570</v>
      </c>
      <c r="I16" s="3">
        <f t="shared" si="6"/>
        <v>3514.3</v>
      </c>
    </row>
    <row r="17" spans="1:9" s="14" customFormat="1" ht="31.5" x14ac:dyDescent="0.25">
      <c r="A17" s="21" t="s">
        <v>89</v>
      </c>
      <c r="B17" s="4" t="s">
        <v>13</v>
      </c>
      <c r="C17" s="7">
        <v>2744.8</v>
      </c>
      <c r="D17" s="5">
        <v>5519.9</v>
      </c>
      <c r="E17" s="17">
        <v>4246.7</v>
      </c>
      <c r="F17" s="17">
        <f t="shared" si="2"/>
        <v>154.71801224132903</v>
      </c>
      <c r="G17" s="17">
        <f t="shared" si="3"/>
        <v>76.934364752984649</v>
      </c>
      <c r="H17" s="17">
        <v>4570</v>
      </c>
      <c r="I17" s="17">
        <v>3514.3</v>
      </c>
    </row>
    <row r="18" spans="1:9" s="14" customFormat="1" ht="15.75" x14ac:dyDescent="0.25">
      <c r="A18" s="21" t="s">
        <v>90</v>
      </c>
      <c r="B18" s="4" t="s">
        <v>14</v>
      </c>
      <c r="C18" s="7">
        <v>238</v>
      </c>
      <c r="D18" s="5">
        <v>0</v>
      </c>
      <c r="E18" s="17">
        <v>0</v>
      </c>
      <c r="F18" s="17">
        <f t="shared" si="2"/>
        <v>0</v>
      </c>
      <c r="G18" s="17">
        <v>0</v>
      </c>
      <c r="H18" s="17">
        <v>0</v>
      </c>
      <c r="I18" s="17">
        <v>0</v>
      </c>
    </row>
    <row r="19" spans="1:9" s="14" customFormat="1" ht="15.75" x14ac:dyDescent="0.25">
      <c r="A19" s="21" t="s">
        <v>91</v>
      </c>
      <c r="B19" s="4" t="s">
        <v>15</v>
      </c>
      <c r="C19" s="7">
        <v>0</v>
      </c>
      <c r="D19" s="5">
        <v>0</v>
      </c>
      <c r="E19" s="17"/>
      <c r="F19" s="17"/>
      <c r="G19" s="17"/>
      <c r="H19" s="17"/>
      <c r="I19" s="17"/>
    </row>
    <row r="20" spans="1:9" s="14" customFormat="1" ht="15.75" x14ac:dyDescent="0.25">
      <c r="A20" s="20" t="s">
        <v>92</v>
      </c>
      <c r="B20" s="2" t="s">
        <v>16</v>
      </c>
      <c r="C20" s="3">
        <f>SUM(C21:C29)</f>
        <v>19009.400000000001</v>
      </c>
      <c r="D20" s="3">
        <f>SUM(D21:D29)</f>
        <v>57531.4</v>
      </c>
      <c r="E20" s="3">
        <f>SUM(E21:E29)</f>
        <v>39064.450000000004</v>
      </c>
      <c r="F20" s="16">
        <f t="shared" si="2"/>
        <v>205.50069965385549</v>
      </c>
      <c r="G20" s="17">
        <f t="shared" si="3"/>
        <v>67.901094011270374</v>
      </c>
      <c r="H20" s="3">
        <f t="shared" ref="H20:I20" si="7">SUM(H21:H29)</f>
        <v>26209.079999999998</v>
      </c>
      <c r="I20" s="3">
        <f t="shared" si="7"/>
        <v>22391.34</v>
      </c>
    </row>
    <row r="21" spans="1:9" s="14" customFormat="1" ht="15.75" hidden="1" x14ac:dyDescent="0.25">
      <c r="A21" s="21" t="s">
        <v>93</v>
      </c>
      <c r="B21" s="4" t="s">
        <v>17</v>
      </c>
      <c r="C21" s="7">
        <v>0</v>
      </c>
      <c r="D21" s="5">
        <v>0</v>
      </c>
      <c r="E21" s="17">
        <v>0</v>
      </c>
      <c r="F21" s="17" t="e">
        <f t="shared" si="2"/>
        <v>#DIV/0!</v>
      </c>
      <c r="G21" s="17" t="e">
        <f t="shared" si="3"/>
        <v>#DIV/0!</v>
      </c>
      <c r="H21" s="17">
        <v>0</v>
      </c>
      <c r="I21" s="17">
        <v>0</v>
      </c>
    </row>
    <row r="22" spans="1:9" s="14" customFormat="1" ht="15.75" x14ac:dyDescent="0.25">
      <c r="A22" s="21" t="s">
        <v>94</v>
      </c>
      <c r="B22" s="4" t="s">
        <v>18</v>
      </c>
      <c r="C22" s="7">
        <v>53.3</v>
      </c>
      <c r="D22" s="5">
        <v>1251</v>
      </c>
      <c r="E22" s="17">
        <v>617.29999999999995</v>
      </c>
      <c r="F22" s="17">
        <f t="shared" si="2"/>
        <v>1158.1613508442776</v>
      </c>
      <c r="G22" s="17">
        <v>0</v>
      </c>
      <c r="H22" s="17">
        <v>247.3</v>
      </c>
      <c r="I22" s="17">
        <v>247.3</v>
      </c>
    </row>
    <row r="23" spans="1:9" s="14" customFormat="1" ht="15.75" x14ac:dyDescent="0.25">
      <c r="A23" s="21" t="s">
        <v>95</v>
      </c>
      <c r="B23" s="4" t="s">
        <v>19</v>
      </c>
      <c r="C23" s="7">
        <v>34</v>
      </c>
      <c r="D23" s="5">
        <v>0</v>
      </c>
      <c r="E23" s="17"/>
      <c r="F23" s="17">
        <f t="shared" si="2"/>
        <v>0</v>
      </c>
      <c r="G23" s="17">
        <v>0</v>
      </c>
      <c r="H23" s="17"/>
      <c r="I23" s="17"/>
    </row>
    <row r="24" spans="1:9" s="14" customFormat="1" ht="15.75" hidden="1" x14ac:dyDescent="0.25">
      <c r="A24" s="21" t="s">
        <v>96</v>
      </c>
      <c r="B24" s="4" t="s">
        <v>20</v>
      </c>
      <c r="C24" s="7">
        <v>0</v>
      </c>
      <c r="D24" s="5">
        <v>0</v>
      </c>
      <c r="E24" s="17">
        <v>0</v>
      </c>
      <c r="F24" s="17" t="e">
        <f t="shared" si="2"/>
        <v>#DIV/0!</v>
      </c>
      <c r="G24" s="17" t="e">
        <f t="shared" si="3"/>
        <v>#DIV/0!</v>
      </c>
      <c r="H24" s="17">
        <v>0</v>
      </c>
      <c r="I24" s="17">
        <v>0</v>
      </c>
    </row>
    <row r="25" spans="1:9" s="14" customFormat="1" ht="15.75" x14ac:dyDescent="0.25">
      <c r="A25" s="21" t="s">
        <v>97</v>
      </c>
      <c r="B25" s="4" t="s">
        <v>21</v>
      </c>
      <c r="C25" s="7">
        <v>5303.7</v>
      </c>
      <c r="D25" s="5">
        <v>2690.1</v>
      </c>
      <c r="E25" s="17">
        <v>700</v>
      </c>
      <c r="F25" s="17">
        <f t="shared" si="2"/>
        <v>13.198333239059526</v>
      </c>
      <c r="G25" s="17">
        <f t="shared" si="3"/>
        <v>26.021337496747332</v>
      </c>
      <c r="H25" s="17">
        <v>0</v>
      </c>
      <c r="I25" s="17">
        <v>0</v>
      </c>
    </row>
    <row r="26" spans="1:9" s="14" customFormat="1" ht="14.25" customHeight="1" x14ac:dyDescent="0.25">
      <c r="A26" s="21" t="s">
        <v>98</v>
      </c>
      <c r="B26" s="4" t="s">
        <v>22</v>
      </c>
      <c r="C26" s="7">
        <v>12867.2</v>
      </c>
      <c r="D26" s="5">
        <v>52483.3</v>
      </c>
      <c r="E26" s="17">
        <v>37227.15</v>
      </c>
      <c r="F26" s="17">
        <f t="shared" si="2"/>
        <v>289.31818888336232</v>
      </c>
      <c r="G26" s="17">
        <f t="shared" si="3"/>
        <v>70.931420089819042</v>
      </c>
      <c r="H26" s="17">
        <v>25761.78</v>
      </c>
      <c r="I26" s="17">
        <v>21944.04</v>
      </c>
    </row>
    <row r="27" spans="1:9" s="14" customFormat="1" ht="15.75" hidden="1" x14ac:dyDescent="0.25">
      <c r="A27" s="21" t="s">
        <v>99</v>
      </c>
      <c r="B27" s="4" t="s">
        <v>23</v>
      </c>
      <c r="C27" s="7">
        <v>0</v>
      </c>
      <c r="D27" s="5">
        <v>0</v>
      </c>
      <c r="E27" s="17">
        <v>0</v>
      </c>
      <c r="F27" s="17" t="e">
        <f t="shared" si="2"/>
        <v>#DIV/0!</v>
      </c>
      <c r="G27" s="17" t="e">
        <f t="shared" si="3"/>
        <v>#DIV/0!</v>
      </c>
      <c r="H27" s="17">
        <v>0</v>
      </c>
      <c r="I27" s="17">
        <v>0</v>
      </c>
    </row>
    <row r="28" spans="1:9" s="14" customFormat="1" ht="15.75" hidden="1" x14ac:dyDescent="0.25">
      <c r="A28" s="21" t="s">
        <v>100</v>
      </c>
      <c r="B28" s="4" t="s">
        <v>24</v>
      </c>
      <c r="C28" s="7">
        <v>0</v>
      </c>
      <c r="D28" s="5">
        <v>0</v>
      </c>
      <c r="E28" s="17"/>
      <c r="F28" s="17" t="e">
        <f t="shared" si="2"/>
        <v>#DIV/0!</v>
      </c>
      <c r="G28" s="17" t="e">
        <f t="shared" si="3"/>
        <v>#DIV/0!</v>
      </c>
      <c r="H28" s="17"/>
      <c r="I28" s="17"/>
    </row>
    <row r="29" spans="1:9" s="14" customFormat="1" ht="15.75" x14ac:dyDescent="0.25">
      <c r="A29" s="21" t="s">
        <v>101</v>
      </c>
      <c r="B29" s="4" t="s">
        <v>25</v>
      </c>
      <c r="C29" s="7">
        <v>751.2</v>
      </c>
      <c r="D29" s="5">
        <v>1107</v>
      </c>
      <c r="E29" s="17">
        <v>520</v>
      </c>
      <c r="F29" s="17">
        <f t="shared" si="2"/>
        <v>69.222577209797649</v>
      </c>
      <c r="G29" s="17">
        <f t="shared" si="3"/>
        <v>46.973803071364046</v>
      </c>
      <c r="H29" s="17">
        <v>200</v>
      </c>
      <c r="I29" s="17">
        <v>200</v>
      </c>
    </row>
    <row r="30" spans="1:9" s="14" customFormat="1" ht="15.75" x14ac:dyDescent="0.25">
      <c r="A30" s="20" t="s">
        <v>102</v>
      </c>
      <c r="B30" s="2" t="s">
        <v>26</v>
      </c>
      <c r="C30" s="3">
        <f>SUM(C31:C34)</f>
        <v>253566.6</v>
      </c>
      <c r="D30" s="3">
        <f>SUM(D31:D34)</f>
        <v>322812</v>
      </c>
      <c r="E30" s="3">
        <f>SUM(E31:E34)</f>
        <v>75029.279999999999</v>
      </c>
      <c r="F30" s="16">
        <f t="shared" si="2"/>
        <v>29.589575283180043</v>
      </c>
      <c r="G30" s="17">
        <f t="shared" si="3"/>
        <v>23.242407345451841</v>
      </c>
      <c r="H30" s="3">
        <f t="shared" ref="H30:I30" si="8">SUM(H31:H34)</f>
        <v>79876.899999999994</v>
      </c>
      <c r="I30" s="3">
        <f t="shared" si="8"/>
        <v>79876.899999999994</v>
      </c>
    </row>
    <row r="31" spans="1:9" s="14" customFormat="1" ht="15.75" x14ac:dyDescent="0.25">
      <c r="A31" s="21" t="s">
        <v>103</v>
      </c>
      <c r="B31" s="4" t="s">
        <v>27</v>
      </c>
      <c r="C31" s="7">
        <v>151737</v>
      </c>
      <c r="D31" s="5">
        <v>193952.8</v>
      </c>
      <c r="E31" s="17">
        <v>0</v>
      </c>
      <c r="F31" s="17">
        <f t="shared" si="2"/>
        <v>0</v>
      </c>
      <c r="G31" s="17">
        <f t="shared" si="3"/>
        <v>0</v>
      </c>
      <c r="H31" s="17">
        <v>10000</v>
      </c>
      <c r="I31" s="17">
        <v>10000</v>
      </c>
    </row>
    <row r="32" spans="1:9" s="14" customFormat="1" ht="15.75" x14ac:dyDescent="0.25">
      <c r="A32" s="21" t="s">
        <v>104</v>
      </c>
      <c r="B32" s="4" t="s">
        <v>28</v>
      </c>
      <c r="C32" s="7">
        <v>95908.9</v>
      </c>
      <c r="D32" s="5">
        <v>110378</v>
      </c>
      <c r="E32" s="17">
        <v>69426.899999999994</v>
      </c>
      <c r="F32" s="17">
        <f t="shared" si="2"/>
        <v>72.388381057440967</v>
      </c>
      <c r="G32" s="17">
        <f t="shared" si="3"/>
        <v>62.899219047273917</v>
      </c>
      <c r="H32" s="17">
        <v>69426.899999999994</v>
      </c>
      <c r="I32" s="17">
        <v>69426.899999999994</v>
      </c>
    </row>
    <row r="33" spans="1:9" s="14" customFormat="1" ht="15.75" x14ac:dyDescent="0.25">
      <c r="A33" s="21" t="s">
        <v>105</v>
      </c>
      <c r="B33" s="19" t="s">
        <v>72</v>
      </c>
      <c r="C33" s="7">
        <v>5920.7</v>
      </c>
      <c r="D33" s="7">
        <v>18481.2</v>
      </c>
      <c r="E33" s="17">
        <v>5602.38</v>
      </c>
      <c r="F33" s="17">
        <f t="shared" si="2"/>
        <v>94.623608694917834</v>
      </c>
      <c r="G33" s="17">
        <f t="shared" si="3"/>
        <v>30.313940653204334</v>
      </c>
      <c r="H33" s="17">
        <v>450</v>
      </c>
      <c r="I33" s="17">
        <v>450</v>
      </c>
    </row>
    <row r="34" spans="1:9" s="14" customFormat="1" ht="15" hidden="1" customHeight="1" x14ac:dyDescent="0.25">
      <c r="A34" s="21" t="s">
        <v>106</v>
      </c>
      <c r="B34" s="4" t="s">
        <v>29</v>
      </c>
      <c r="C34" s="7">
        <v>0</v>
      </c>
      <c r="D34" s="5">
        <v>0</v>
      </c>
      <c r="E34" s="17">
        <v>0</v>
      </c>
      <c r="F34" s="17" t="e">
        <f t="shared" si="2"/>
        <v>#DIV/0!</v>
      </c>
      <c r="G34" s="17" t="e">
        <f t="shared" si="3"/>
        <v>#DIV/0!</v>
      </c>
      <c r="H34" s="17">
        <v>0</v>
      </c>
      <c r="I34" s="17">
        <v>0</v>
      </c>
    </row>
    <row r="35" spans="1:9" s="14" customFormat="1" ht="15.75" hidden="1" x14ac:dyDescent="0.25">
      <c r="A35" s="20" t="s">
        <v>107</v>
      </c>
      <c r="B35" s="2" t="s">
        <v>30</v>
      </c>
      <c r="C35" s="3">
        <f t="shared" ref="C35:E35" si="9">C36+C37</f>
        <v>0</v>
      </c>
      <c r="D35" s="3">
        <f t="shared" si="9"/>
        <v>0</v>
      </c>
      <c r="E35" s="3">
        <f t="shared" si="9"/>
        <v>0</v>
      </c>
      <c r="F35" s="16" t="e">
        <f t="shared" si="2"/>
        <v>#DIV/0!</v>
      </c>
      <c r="G35" s="17" t="e">
        <f t="shared" si="3"/>
        <v>#DIV/0!</v>
      </c>
      <c r="H35" s="3">
        <f t="shared" ref="H35:I35" si="10">H36+H37</f>
        <v>0</v>
      </c>
      <c r="I35" s="3">
        <f t="shared" si="10"/>
        <v>0</v>
      </c>
    </row>
    <row r="36" spans="1:9" s="14" customFormat="1" ht="15.75" hidden="1" x14ac:dyDescent="0.25">
      <c r="A36" s="21" t="s">
        <v>108</v>
      </c>
      <c r="B36" s="4" t="s">
        <v>31</v>
      </c>
      <c r="C36" s="7">
        <v>0</v>
      </c>
      <c r="D36" s="5">
        <v>0</v>
      </c>
      <c r="E36" s="17"/>
      <c r="F36" s="17" t="e">
        <f t="shared" si="2"/>
        <v>#DIV/0!</v>
      </c>
      <c r="G36" s="17" t="e">
        <f t="shared" si="3"/>
        <v>#DIV/0!</v>
      </c>
      <c r="H36" s="17"/>
      <c r="I36" s="17"/>
    </row>
    <row r="37" spans="1:9" s="14" customFormat="1" ht="15.75" hidden="1" x14ac:dyDescent="0.25">
      <c r="A37" s="21" t="s">
        <v>109</v>
      </c>
      <c r="B37" s="4" t="s">
        <v>32</v>
      </c>
      <c r="C37" s="7">
        <v>0</v>
      </c>
      <c r="D37" s="5">
        <v>0</v>
      </c>
      <c r="E37" s="17"/>
      <c r="F37" s="17" t="e">
        <f t="shared" si="2"/>
        <v>#DIV/0!</v>
      </c>
      <c r="G37" s="17" t="e">
        <f t="shared" si="3"/>
        <v>#DIV/0!</v>
      </c>
      <c r="H37" s="17"/>
      <c r="I37" s="17"/>
    </row>
    <row r="38" spans="1:9" s="14" customFormat="1" ht="15.75" x14ac:dyDescent="0.25">
      <c r="A38" s="20" t="s">
        <v>110</v>
      </c>
      <c r="B38" s="2" t="s">
        <v>33</v>
      </c>
      <c r="C38" s="3">
        <f>C39+C40+C42+C43+C44+C45+C41</f>
        <v>385441.59999999992</v>
      </c>
      <c r="D38" s="3">
        <f>SUM(D39:D45)</f>
        <v>456781</v>
      </c>
      <c r="E38" s="3">
        <f>SUM(E39:E45)</f>
        <v>461190.23</v>
      </c>
      <c r="F38" s="16">
        <f t="shared" si="2"/>
        <v>119.65242724189606</v>
      </c>
      <c r="G38" s="17">
        <f t="shared" si="3"/>
        <v>100.96528314443903</v>
      </c>
      <c r="H38" s="3">
        <f t="shared" ref="H38:I38" si="11">SUM(H39:H45)</f>
        <v>482193.44</v>
      </c>
      <c r="I38" s="3">
        <f t="shared" si="11"/>
        <v>504060.42</v>
      </c>
    </row>
    <row r="39" spans="1:9" s="14" customFormat="1" ht="15.75" x14ac:dyDescent="0.25">
      <c r="A39" s="21" t="s">
        <v>111</v>
      </c>
      <c r="B39" s="4" t="s">
        <v>34</v>
      </c>
      <c r="C39" s="7">
        <v>95032.9</v>
      </c>
      <c r="D39" s="5">
        <v>112689.1</v>
      </c>
      <c r="E39" s="17">
        <v>124011.12</v>
      </c>
      <c r="F39" s="17">
        <f t="shared" si="2"/>
        <v>130.49282932542309</v>
      </c>
      <c r="G39" s="17">
        <f t="shared" si="3"/>
        <v>110.04712966915167</v>
      </c>
      <c r="H39" s="17">
        <v>136187.85999999999</v>
      </c>
      <c r="I39" s="17">
        <v>153499.23000000001</v>
      </c>
    </row>
    <row r="40" spans="1:9" s="14" customFormat="1" ht="15.75" x14ac:dyDescent="0.25">
      <c r="A40" s="21" t="s">
        <v>112</v>
      </c>
      <c r="B40" s="4" t="s">
        <v>35</v>
      </c>
      <c r="C40" s="7">
        <v>256971.8</v>
      </c>
      <c r="D40" s="5">
        <v>301783</v>
      </c>
      <c r="E40" s="17">
        <v>299414.94</v>
      </c>
      <c r="F40" s="17">
        <f t="shared" si="2"/>
        <v>116.51665280003488</v>
      </c>
      <c r="G40" s="17">
        <f t="shared" si="3"/>
        <v>99.215310338885885</v>
      </c>
      <c r="H40" s="17">
        <v>307623.48</v>
      </c>
      <c r="I40" s="17">
        <v>314370.89</v>
      </c>
    </row>
    <row r="41" spans="1:9" s="14" customFormat="1" ht="14.25" customHeight="1" x14ac:dyDescent="0.25">
      <c r="A41" s="21" t="s">
        <v>149</v>
      </c>
      <c r="B41" s="8" t="s">
        <v>150</v>
      </c>
      <c r="C41" s="7">
        <v>5739.3</v>
      </c>
      <c r="D41" s="7">
        <v>8631.4</v>
      </c>
      <c r="E41" s="17">
        <v>9132.8700000000008</v>
      </c>
      <c r="F41" s="17">
        <f t="shared" si="2"/>
        <v>159.1286393811092</v>
      </c>
      <c r="G41" s="17"/>
      <c r="H41" s="17">
        <v>8631.4</v>
      </c>
      <c r="I41" s="17">
        <v>8631.4</v>
      </c>
    </row>
    <row r="42" spans="1:9" s="14" customFormat="1" ht="15.75" hidden="1" x14ac:dyDescent="0.25">
      <c r="A42" s="21" t="s">
        <v>113</v>
      </c>
      <c r="B42" s="4" t="s">
        <v>36</v>
      </c>
      <c r="C42" s="7">
        <v>0</v>
      </c>
      <c r="D42" s="5">
        <v>0</v>
      </c>
      <c r="E42" s="17"/>
      <c r="F42" s="17" t="e">
        <f t="shared" si="2"/>
        <v>#DIV/0!</v>
      </c>
      <c r="G42" s="17" t="e">
        <f t="shared" si="3"/>
        <v>#DIV/0!</v>
      </c>
      <c r="H42" s="17"/>
      <c r="I42" s="17"/>
    </row>
    <row r="43" spans="1:9" s="14" customFormat="1" ht="15.75" hidden="1" x14ac:dyDescent="0.25">
      <c r="A43" s="21" t="s">
        <v>114</v>
      </c>
      <c r="B43" s="4" t="s">
        <v>37</v>
      </c>
      <c r="C43" s="7">
        <v>0</v>
      </c>
      <c r="D43" s="5">
        <v>0</v>
      </c>
      <c r="E43" s="17"/>
      <c r="F43" s="17" t="e">
        <f t="shared" si="2"/>
        <v>#DIV/0!</v>
      </c>
      <c r="G43" s="17" t="e">
        <f t="shared" si="3"/>
        <v>#DIV/0!</v>
      </c>
      <c r="H43" s="17"/>
      <c r="I43" s="17"/>
    </row>
    <row r="44" spans="1:9" s="14" customFormat="1" ht="15.75" x14ac:dyDescent="0.25">
      <c r="A44" s="21" t="s">
        <v>115</v>
      </c>
      <c r="B44" s="4" t="s">
        <v>38</v>
      </c>
      <c r="C44" s="7">
        <v>4450</v>
      </c>
      <c r="D44" s="5">
        <v>4482.7</v>
      </c>
      <c r="E44" s="17">
        <v>3063</v>
      </c>
      <c r="F44" s="17">
        <f t="shared" si="2"/>
        <v>68.831460674157313</v>
      </c>
      <c r="G44" s="17">
        <f t="shared" si="3"/>
        <v>68.32935507618177</v>
      </c>
      <c r="H44" s="17">
        <v>4147.3</v>
      </c>
      <c r="I44" s="17">
        <v>3164.6</v>
      </c>
    </row>
    <row r="45" spans="1:9" s="14" customFormat="1" ht="15.75" x14ac:dyDescent="0.25">
      <c r="A45" s="21" t="s">
        <v>116</v>
      </c>
      <c r="B45" s="4" t="s">
        <v>39</v>
      </c>
      <c r="C45" s="7">
        <v>23247.599999999999</v>
      </c>
      <c r="D45" s="5">
        <v>29194.799999999999</v>
      </c>
      <c r="E45" s="17">
        <v>25568.3</v>
      </c>
      <c r="F45" s="17">
        <f t="shared" si="2"/>
        <v>109.98253583165574</v>
      </c>
      <c r="G45" s="17">
        <f t="shared" si="3"/>
        <v>87.578267362681032</v>
      </c>
      <c r="H45" s="17">
        <v>25603.4</v>
      </c>
      <c r="I45" s="17">
        <v>24394.3</v>
      </c>
    </row>
    <row r="46" spans="1:9" s="14" customFormat="1" ht="15.75" x14ac:dyDescent="0.25">
      <c r="A46" s="20" t="s">
        <v>117</v>
      </c>
      <c r="B46" s="2" t="s">
        <v>40</v>
      </c>
      <c r="C46" s="3">
        <f t="shared" ref="C46:E46" si="12">C47+C48</f>
        <v>16523.2</v>
      </c>
      <c r="D46" s="3">
        <f t="shared" si="12"/>
        <v>41524.1</v>
      </c>
      <c r="E46" s="3">
        <f t="shared" si="12"/>
        <v>23279.62</v>
      </c>
      <c r="F46" s="16">
        <f t="shared" si="2"/>
        <v>140.8905054710952</v>
      </c>
      <c r="G46" s="17">
        <f t="shared" si="3"/>
        <v>56.062912862650848</v>
      </c>
      <c r="H46" s="3">
        <f t="shared" ref="H46:I46" si="13">H47+H48</f>
        <v>20534</v>
      </c>
      <c r="I46" s="3">
        <f t="shared" si="13"/>
        <v>20534</v>
      </c>
    </row>
    <row r="47" spans="1:9" s="14" customFormat="1" ht="17.25" customHeight="1" x14ac:dyDescent="0.25">
      <c r="A47" s="21" t="s">
        <v>118</v>
      </c>
      <c r="B47" s="4" t="s">
        <v>41</v>
      </c>
      <c r="C47" s="7">
        <v>16523.2</v>
      </c>
      <c r="D47" s="5">
        <v>41524.1</v>
      </c>
      <c r="E47" s="17">
        <v>23279.62</v>
      </c>
      <c r="F47" s="17">
        <f t="shared" si="2"/>
        <v>140.8905054710952</v>
      </c>
      <c r="G47" s="17">
        <f t="shared" si="3"/>
        <v>56.062912862650848</v>
      </c>
      <c r="H47" s="17">
        <v>20534</v>
      </c>
      <c r="I47" s="17">
        <v>20534</v>
      </c>
    </row>
    <row r="48" spans="1:9" s="14" customFormat="1" ht="3" hidden="1" customHeight="1" x14ac:dyDescent="0.25">
      <c r="A48" s="21" t="s">
        <v>119</v>
      </c>
      <c r="B48" s="4" t="s">
        <v>42</v>
      </c>
      <c r="C48" s="7">
        <v>0</v>
      </c>
      <c r="D48" s="5">
        <v>0</v>
      </c>
      <c r="E48" s="17">
        <v>0</v>
      </c>
      <c r="F48" s="17" t="e">
        <f t="shared" si="2"/>
        <v>#DIV/0!</v>
      </c>
      <c r="G48" s="17" t="e">
        <f t="shared" si="3"/>
        <v>#DIV/0!</v>
      </c>
      <c r="H48" s="17">
        <v>0</v>
      </c>
      <c r="I48" s="17">
        <v>0</v>
      </c>
    </row>
    <row r="49" spans="1:9" s="14" customFormat="1" ht="21" customHeight="1" x14ac:dyDescent="0.25">
      <c r="A49" s="20" t="s">
        <v>120</v>
      </c>
      <c r="B49" s="2" t="s">
        <v>43</v>
      </c>
      <c r="C49" s="3">
        <f t="shared" ref="C49:E49" si="14">C50+C51+C52+C53+C54+C55+C56</f>
        <v>155.6</v>
      </c>
      <c r="D49" s="3">
        <f t="shared" si="14"/>
        <v>0</v>
      </c>
      <c r="E49" s="3">
        <f t="shared" si="14"/>
        <v>0</v>
      </c>
      <c r="F49" s="16">
        <f t="shared" si="2"/>
        <v>0</v>
      </c>
      <c r="G49" s="17">
        <v>0</v>
      </c>
      <c r="H49" s="3">
        <f t="shared" ref="H49:I49" si="15">H50+H51+H52+H53+H54+H55+H56</f>
        <v>0</v>
      </c>
      <c r="I49" s="3">
        <f t="shared" si="15"/>
        <v>0</v>
      </c>
    </row>
    <row r="50" spans="1:9" s="14" customFormat="1" ht="15.75" hidden="1" x14ac:dyDescent="0.25">
      <c r="A50" s="21" t="s">
        <v>121</v>
      </c>
      <c r="B50" s="4" t="s">
        <v>44</v>
      </c>
      <c r="C50" s="7">
        <v>0</v>
      </c>
      <c r="D50" s="5">
        <v>0</v>
      </c>
      <c r="E50" s="17">
        <v>0</v>
      </c>
      <c r="F50" s="17" t="e">
        <f t="shared" si="2"/>
        <v>#DIV/0!</v>
      </c>
      <c r="G50" s="17" t="e">
        <f t="shared" si="3"/>
        <v>#DIV/0!</v>
      </c>
      <c r="H50" s="17">
        <v>0</v>
      </c>
      <c r="I50" s="17">
        <v>0</v>
      </c>
    </row>
    <row r="51" spans="1:9" s="14" customFormat="1" ht="15.75" hidden="1" x14ac:dyDescent="0.25">
      <c r="A51" s="21" t="s">
        <v>122</v>
      </c>
      <c r="B51" s="4" t="s">
        <v>45</v>
      </c>
      <c r="C51" s="7">
        <v>0</v>
      </c>
      <c r="D51" s="5">
        <v>0</v>
      </c>
      <c r="E51" s="17">
        <v>0</v>
      </c>
      <c r="F51" s="17" t="e">
        <f t="shared" si="2"/>
        <v>#DIV/0!</v>
      </c>
      <c r="G51" s="17" t="e">
        <f t="shared" si="3"/>
        <v>#DIV/0!</v>
      </c>
      <c r="H51" s="17">
        <v>0</v>
      </c>
      <c r="I51" s="17">
        <v>0</v>
      </c>
    </row>
    <row r="52" spans="1:9" s="14" customFormat="1" ht="15.75" hidden="1" x14ac:dyDescent="0.25">
      <c r="A52" s="21" t="s">
        <v>123</v>
      </c>
      <c r="B52" s="4" t="s">
        <v>46</v>
      </c>
      <c r="C52" s="7">
        <v>0</v>
      </c>
      <c r="D52" s="5">
        <v>0</v>
      </c>
      <c r="E52" s="17">
        <v>0</v>
      </c>
      <c r="F52" s="17" t="e">
        <f t="shared" si="2"/>
        <v>#DIV/0!</v>
      </c>
      <c r="G52" s="17" t="e">
        <f t="shared" si="3"/>
        <v>#DIV/0!</v>
      </c>
      <c r="H52" s="17">
        <v>0</v>
      </c>
      <c r="I52" s="17">
        <v>0</v>
      </c>
    </row>
    <row r="53" spans="1:9" s="14" customFormat="1" ht="15.75" hidden="1" x14ac:dyDescent="0.25">
      <c r="A53" s="21" t="s">
        <v>124</v>
      </c>
      <c r="B53" s="4" t="s">
        <v>47</v>
      </c>
      <c r="C53" s="7">
        <v>0</v>
      </c>
      <c r="D53" s="5">
        <v>0</v>
      </c>
      <c r="E53" s="17">
        <v>0</v>
      </c>
      <c r="F53" s="17" t="e">
        <f t="shared" si="2"/>
        <v>#DIV/0!</v>
      </c>
      <c r="G53" s="17" t="e">
        <f t="shared" si="3"/>
        <v>#DIV/0!</v>
      </c>
      <c r="H53" s="17">
        <v>0</v>
      </c>
      <c r="I53" s="17">
        <v>0</v>
      </c>
    </row>
    <row r="54" spans="1:9" s="14" customFormat="1" ht="15.75" hidden="1" x14ac:dyDescent="0.25">
      <c r="A54" s="21" t="s">
        <v>125</v>
      </c>
      <c r="B54" s="4" t="s">
        <v>48</v>
      </c>
      <c r="C54" s="7">
        <v>0</v>
      </c>
      <c r="D54" s="5">
        <v>0</v>
      </c>
      <c r="E54" s="17">
        <v>0</v>
      </c>
      <c r="F54" s="17" t="e">
        <f t="shared" si="2"/>
        <v>#DIV/0!</v>
      </c>
      <c r="G54" s="17" t="e">
        <f t="shared" si="3"/>
        <v>#DIV/0!</v>
      </c>
      <c r="H54" s="17">
        <v>0</v>
      </c>
      <c r="I54" s="17">
        <v>0</v>
      </c>
    </row>
    <row r="55" spans="1:9" s="14" customFormat="1" ht="0.75" hidden="1" customHeight="1" x14ac:dyDescent="0.25">
      <c r="A55" s="21" t="s">
        <v>126</v>
      </c>
      <c r="B55" s="4" t="s">
        <v>49</v>
      </c>
      <c r="C55" s="7">
        <v>0</v>
      </c>
      <c r="D55" s="5">
        <v>0</v>
      </c>
      <c r="E55" s="17">
        <v>0</v>
      </c>
      <c r="F55" s="17" t="e">
        <f t="shared" si="2"/>
        <v>#DIV/0!</v>
      </c>
      <c r="G55" s="17" t="e">
        <f t="shared" si="3"/>
        <v>#DIV/0!</v>
      </c>
      <c r="H55" s="17">
        <v>0</v>
      </c>
      <c r="I55" s="17">
        <v>0</v>
      </c>
    </row>
    <row r="56" spans="1:9" s="14" customFormat="1" ht="15.75" x14ac:dyDescent="0.25">
      <c r="A56" s="21" t="s">
        <v>127</v>
      </c>
      <c r="B56" s="4" t="s">
        <v>50</v>
      </c>
      <c r="C56" s="7">
        <v>155.6</v>
      </c>
      <c r="D56" s="5">
        <v>0</v>
      </c>
      <c r="E56" s="17">
        <v>0</v>
      </c>
      <c r="F56" s="17">
        <f t="shared" si="2"/>
        <v>0</v>
      </c>
      <c r="G56" s="17">
        <v>0</v>
      </c>
      <c r="H56" s="17">
        <v>0</v>
      </c>
      <c r="I56" s="17">
        <v>0</v>
      </c>
    </row>
    <row r="57" spans="1:9" s="14" customFormat="1" ht="15.75" x14ac:dyDescent="0.25">
      <c r="A57" s="20" t="s">
        <v>128</v>
      </c>
      <c r="B57" s="2" t="s">
        <v>51</v>
      </c>
      <c r="C57" s="3">
        <f>C58+C59+C60+C61+C62</f>
        <v>34312.299999999996</v>
      </c>
      <c r="D57" s="3">
        <f>D58+D59+D60+D61+D62</f>
        <v>33329.200000000004</v>
      </c>
      <c r="E57" s="3">
        <f>E58+E60+E61+E62</f>
        <v>33382.1</v>
      </c>
      <c r="F57" s="16">
        <f t="shared" si="2"/>
        <v>97.289018806667002</v>
      </c>
      <c r="G57" s="17">
        <f t="shared" si="3"/>
        <v>100.15871968124046</v>
      </c>
      <c r="H57" s="3">
        <f>H58+H60+H61+H62</f>
        <v>33432.400000000001</v>
      </c>
      <c r="I57" s="3">
        <f>I58+I60+I61+I62</f>
        <v>32505.100000000002</v>
      </c>
    </row>
    <row r="58" spans="1:9" s="14" customFormat="1" ht="18" customHeight="1" x14ac:dyDescent="0.25">
      <c r="A58" s="21" t="s">
        <v>129</v>
      </c>
      <c r="B58" s="4" t="s">
        <v>52</v>
      </c>
      <c r="C58" s="7">
        <v>1982.1</v>
      </c>
      <c r="D58" s="5">
        <v>2099.1999999999998</v>
      </c>
      <c r="E58" s="17">
        <v>2177.9</v>
      </c>
      <c r="F58" s="17">
        <f t="shared" si="2"/>
        <v>109.87841178548005</v>
      </c>
      <c r="G58" s="17">
        <f t="shared" si="3"/>
        <v>103.74904725609757</v>
      </c>
      <c r="H58" s="17">
        <v>2177.9</v>
      </c>
      <c r="I58" s="17">
        <v>2177.9</v>
      </c>
    </row>
    <row r="59" spans="1:9" s="14" customFormat="1" ht="15.75" hidden="1" x14ac:dyDescent="0.25">
      <c r="A59" s="21" t="s">
        <v>130</v>
      </c>
      <c r="B59" s="4" t="s">
        <v>53</v>
      </c>
      <c r="C59" s="7">
        <v>0</v>
      </c>
      <c r="D59" s="5">
        <v>0</v>
      </c>
      <c r="E59" s="17">
        <v>1368.3</v>
      </c>
      <c r="F59" s="17" t="e">
        <f t="shared" si="2"/>
        <v>#DIV/0!</v>
      </c>
      <c r="G59" s="17" t="e">
        <f t="shared" si="3"/>
        <v>#DIV/0!</v>
      </c>
      <c r="H59" s="17">
        <v>1775.7</v>
      </c>
      <c r="I59" s="17">
        <v>1580.2</v>
      </c>
    </row>
    <row r="60" spans="1:9" s="14" customFormat="1" ht="15.75" x14ac:dyDescent="0.25">
      <c r="A60" s="21" t="s">
        <v>131</v>
      </c>
      <c r="B60" s="11" t="s">
        <v>54</v>
      </c>
      <c r="C60" s="9">
        <v>3221.3</v>
      </c>
      <c r="D60" s="9">
        <v>2381.4</v>
      </c>
      <c r="E60" s="17">
        <v>1950</v>
      </c>
      <c r="F60" s="17">
        <f t="shared" si="2"/>
        <v>60.534566789805353</v>
      </c>
      <c r="G60" s="17">
        <f t="shared" si="3"/>
        <v>81.884605694129505</v>
      </c>
      <c r="H60" s="17">
        <v>350</v>
      </c>
      <c r="I60" s="17">
        <v>350</v>
      </c>
    </row>
    <row r="61" spans="1:9" s="14" customFormat="1" ht="15.75" x14ac:dyDescent="0.25">
      <c r="A61" s="21" t="s">
        <v>132</v>
      </c>
      <c r="B61" s="10" t="s">
        <v>55</v>
      </c>
      <c r="C61" s="9">
        <v>27358.799999999999</v>
      </c>
      <c r="D61" s="9">
        <v>27034.7</v>
      </c>
      <c r="E61" s="17">
        <v>27384.2</v>
      </c>
      <c r="F61" s="17">
        <f t="shared" si="2"/>
        <v>100.0928403292542</v>
      </c>
      <c r="G61" s="17">
        <f t="shared" si="3"/>
        <v>101.29278297891229</v>
      </c>
      <c r="H61" s="17">
        <v>28962.7</v>
      </c>
      <c r="I61" s="17">
        <v>27909.200000000001</v>
      </c>
    </row>
    <row r="62" spans="1:9" s="14" customFormat="1" ht="15.75" x14ac:dyDescent="0.25">
      <c r="A62" s="21" t="s">
        <v>133</v>
      </c>
      <c r="B62" s="4" t="s">
        <v>56</v>
      </c>
      <c r="C62" s="7">
        <v>1750.1</v>
      </c>
      <c r="D62" s="5">
        <v>1813.9</v>
      </c>
      <c r="E62" s="17">
        <v>1870</v>
      </c>
      <c r="F62" s="17"/>
      <c r="G62" s="17">
        <f t="shared" si="3"/>
        <v>103.09278350515463</v>
      </c>
      <c r="H62" s="17">
        <v>1941.8</v>
      </c>
      <c r="I62" s="17">
        <v>2068</v>
      </c>
    </row>
    <row r="63" spans="1:9" s="14" customFormat="1" ht="15.75" x14ac:dyDescent="0.25">
      <c r="A63" s="20" t="s">
        <v>134</v>
      </c>
      <c r="B63" s="2" t="s">
        <v>57</v>
      </c>
      <c r="C63" s="3">
        <f t="shared" ref="C63:D63" si="16">C64+C65+C66+C67</f>
        <v>1312.3</v>
      </c>
      <c r="D63" s="3">
        <f t="shared" si="16"/>
        <v>6150.9</v>
      </c>
      <c r="E63" s="3">
        <f>E64+E65</f>
        <v>1970</v>
      </c>
      <c r="F63" s="16">
        <f t="shared" si="2"/>
        <v>150.11811323630269</v>
      </c>
      <c r="G63" s="17">
        <f t="shared" si="3"/>
        <v>32.02783332520444</v>
      </c>
      <c r="H63" s="3">
        <f>H64+H65</f>
        <v>250</v>
      </c>
      <c r="I63" s="3">
        <f>I64+I65</f>
        <v>250</v>
      </c>
    </row>
    <row r="64" spans="1:9" s="14" customFormat="1" ht="15.75" x14ac:dyDescent="0.25">
      <c r="A64" s="21" t="s">
        <v>135</v>
      </c>
      <c r="B64" s="8" t="s">
        <v>69</v>
      </c>
      <c r="C64" s="7">
        <v>383.8</v>
      </c>
      <c r="D64" s="7">
        <v>2780</v>
      </c>
      <c r="E64" s="17">
        <v>670</v>
      </c>
      <c r="F64" s="17">
        <f t="shared" si="2"/>
        <v>174.57008858780614</v>
      </c>
      <c r="G64" s="17">
        <f t="shared" si="3"/>
        <v>24.100719424460433</v>
      </c>
      <c r="H64" s="17">
        <v>150</v>
      </c>
      <c r="I64" s="17">
        <v>150</v>
      </c>
    </row>
    <row r="65" spans="1:9" s="14" customFormat="1" ht="15" customHeight="1" x14ac:dyDescent="0.25">
      <c r="A65" s="21" t="s">
        <v>136</v>
      </c>
      <c r="B65" s="4" t="s">
        <v>58</v>
      </c>
      <c r="C65" s="7">
        <v>928.5</v>
      </c>
      <c r="D65" s="5">
        <v>3370.9</v>
      </c>
      <c r="E65" s="17">
        <v>1300</v>
      </c>
      <c r="F65" s="17">
        <f t="shared" si="2"/>
        <v>140.01077005923531</v>
      </c>
      <c r="G65" s="17">
        <f t="shared" si="3"/>
        <v>38.565368299267256</v>
      </c>
      <c r="H65" s="17">
        <v>100</v>
      </c>
      <c r="I65" s="17">
        <v>100</v>
      </c>
    </row>
    <row r="66" spans="1:9" s="14" customFormat="1" ht="15.75" hidden="1" x14ac:dyDescent="0.25">
      <c r="A66" s="21" t="s">
        <v>137</v>
      </c>
      <c r="B66" s="4" t="s">
        <v>59</v>
      </c>
      <c r="C66" s="7">
        <v>0</v>
      </c>
      <c r="D66" s="5">
        <v>0</v>
      </c>
      <c r="E66" s="17">
        <v>50.5</v>
      </c>
      <c r="F66" s="17" t="e">
        <f t="shared" si="2"/>
        <v>#DIV/0!</v>
      </c>
      <c r="G66" s="17" t="e">
        <f t="shared" si="3"/>
        <v>#DIV/0!</v>
      </c>
      <c r="H66" s="17">
        <v>62.7</v>
      </c>
      <c r="I66" s="17">
        <v>53.3</v>
      </c>
    </row>
    <row r="67" spans="1:9" s="14" customFormat="1" ht="15.75" hidden="1" x14ac:dyDescent="0.25">
      <c r="A67" s="21" t="s">
        <v>138</v>
      </c>
      <c r="B67" s="4" t="s">
        <v>60</v>
      </c>
      <c r="C67" s="7">
        <v>0</v>
      </c>
      <c r="D67" s="5">
        <v>0</v>
      </c>
      <c r="E67" s="17">
        <v>7.3</v>
      </c>
      <c r="F67" s="17" t="e">
        <f t="shared" si="2"/>
        <v>#DIV/0!</v>
      </c>
      <c r="G67" s="17" t="e">
        <f t="shared" si="3"/>
        <v>#DIV/0!</v>
      </c>
      <c r="H67" s="17">
        <v>9.1999999999999993</v>
      </c>
      <c r="I67" s="17">
        <v>7.9</v>
      </c>
    </row>
    <row r="68" spans="1:9" s="14" customFormat="1" ht="15.75" hidden="1" x14ac:dyDescent="0.25">
      <c r="A68" s="20" t="s">
        <v>139</v>
      </c>
      <c r="B68" s="2" t="s">
        <v>61</v>
      </c>
      <c r="C68" s="3">
        <f t="shared" ref="C68" si="17">C69</f>
        <v>0</v>
      </c>
      <c r="D68" s="3">
        <f>SUM(D69:D70)</f>
        <v>0</v>
      </c>
      <c r="E68" s="3">
        <f>SUM(E69:E70)</f>
        <v>42.6</v>
      </c>
      <c r="F68" s="16" t="e">
        <f t="shared" si="2"/>
        <v>#DIV/0!</v>
      </c>
      <c r="G68" s="17" t="e">
        <f t="shared" si="3"/>
        <v>#DIV/0!</v>
      </c>
      <c r="H68" s="3">
        <f>SUM(H69:H70)</f>
        <v>52.9</v>
      </c>
      <c r="I68" s="3">
        <f>SUM(I69:I70)</f>
        <v>43.8</v>
      </c>
    </row>
    <row r="69" spans="1:9" s="14" customFormat="1" ht="15.75" hidden="1" x14ac:dyDescent="0.25">
      <c r="A69" s="21" t="s">
        <v>140</v>
      </c>
      <c r="B69" s="4" t="s">
        <v>62</v>
      </c>
      <c r="C69" s="7">
        <v>0</v>
      </c>
      <c r="D69" s="5">
        <v>0</v>
      </c>
      <c r="E69" s="17">
        <v>35.700000000000003</v>
      </c>
      <c r="F69" s="17" t="e">
        <f t="shared" ref="F69:F75" si="18">E69/C69*100</f>
        <v>#DIV/0!</v>
      </c>
      <c r="G69" s="17" t="e">
        <f t="shared" si="3"/>
        <v>#DIV/0!</v>
      </c>
      <c r="H69" s="17">
        <v>44.4</v>
      </c>
      <c r="I69" s="17">
        <v>36.9</v>
      </c>
    </row>
    <row r="70" spans="1:9" s="14" customFormat="1" ht="15.75" hidden="1" x14ac:dyDescent="0.25">
      <c r="A70" s="21" t="s">
        <v>141</v>
      </c>
      <c r="B70" s="19" t="s">
        <v>73</v>
      </c>
      <c r="C70" s="7"/>
      <c r="D70" s="7"/>
      <c r="E70" s="17">
        <v>6.9</v>
      </c>
      <c r="F70" s="16"/>
      <c r="G70" s="17"/>
      <c r="H70" s="17">
        <v>8.5</v>
      </c>
      <c r="I70" s="17">
        <v>6.9</v>
      </c>
    </row>
    <row r="71" spans="1:9" s="14" customFormat="1" ht="15.75" hidden="1" x14ac:dyDescent="0.25">
      <c r="A71" s="21" t="s">
        <v>142</v>
      </c>
      <c r="B71" s="2" t="s">
        <v>63</v>
      </c>
      <c r="C71" s="3">
        <f t="shared" ref="C71:E71" si="19">C72</f>
        <v>0</v>
      </c>
      <c r="D71" s="3">
        <f t="shared" si="19"/>
        <v>0</v>
      </c>
      <c r="E71" s="3">
        <f t="shared" si="19"/>
        <v>980.9</v>
      </c>
      <c r="F71" s="16" t="e">
        <f t="shared" si="18"/>
        <v>#DIV/0!</v>
      </c>
      <c r="G71" s="16" t="e">
        <f t="shared" ref="G71:G78" si="20">E71/D71*100</f>
        <v>#DIV/0!</v>
      </c>
      <c r="H71" s="3">
        <f t="shared" ref="H71:I71" si="21">H72</f>
        <v>1035.9000000000001</v>
      </c>
      <c r="I71" s="3">
        <f t="shared" si="21"/>
        <v>1420</v>
      </c>
    </row>
    <row r="72" spans="1:9" s="14" customFormat="1" ht="15.75" hidden="1" x14ac:dyDescent="0.25">
      <c r="A72" s="21" t="s">
        <v>143</v>
      </c>
      <c r="B72" s="4" t="s">
        <v>64</v>
      </c>
      <c r="C72" s="7">
        <v>0</v>
      </c>
      <c r="D72" s="5">
        <v>0</v>
      </c>
      <c r="E72" s="17">
        <v>980.9</v>
      </c>
      <c r="F72" s="17" t="e">
        <f t="shared" si="18"/>
        <v>#DIV/0!</v>
      </c>
      <c r="G72" s="17" t="e">
        <f t="shared" si="20"/>
        <v>#DIV/0!</v>
      </c>
      <c r="H72" s="17">
        <v>1035.9000000000001</v>
      </c>
      <c r="I72" s="17">
        <v>1420</v>
      </c>
    </row>
    <row r="73" spans="1:9" s="14" customFormat="1" ht="47.25" x14ac:dyDescent="0.25">
      <c r="A73" s="20" t="s">
        <v>144</v>
      </c>
      <c r="B73" s="2" t="s">
        <v>65</v>
      </c>
      <c r="C73" s="3">
        <f>SUM(C74:C76)</f>
        <v>18000</v>
      </c>
      <c r="D73" s="3">
        <f>SUM(D74:D76)</f>
        <v>20000</v>
      </c>
      <c r="E73" s="3">
        <f>E74</f>
        <v>22378.3</v>
      </c>
      <c r="F73" s="16">
        <f t="shared" si="18"/>
        <v>124.32388888888887</v>
      </c>
      <c r="G73" s="16">
        <f t="shared" si="20"/>
        <v>111.89149999999999</v>
      </c>
      <c r="H73" s="3">
        <f>H74</f>
        <v>22408.6</v>
      </c>
      <c r="I73" s="3">
        <f>I74</f>
        <v>22427.9</v>
      </c>
    </row>
    <row r="74" spans="1:9" s="14" customFormat="1" ht="39" customHeight="1" x14ac:dyDescent="0.25">
      <c r="A74" s="21" t="s">
        <v>145</v>
      </c>
      <c r="B74" s="4" t="s">
        <v>66</v>
      </c>
      <c r="C74" s="7">
        <v>18000</v>
      </c>
      <c r="D74" s="5">
        <v>20000</v>
      </c>
      <c r="E74" s="17">
        <v>22378.3</v>
      </c>
      <c r="F74" s="17">
        <f t="shared" si="18"/>
        <v>124.32388888888887</v>
      </c>
      <c r="G74" s="17">
        <f t="shared" si="20"/>
        <v>111.89149999999999</v>
      </c>
      <c r="H74" s="17">
        <v>22408.6</v>
      </c>
      <c r="I74" s="17">
        <v>22427.9</v>
      </c>
    </row>
    <row r="75" spans="1:9" s="14" customFormat="1" ht="15.75" hidden="1" x14ac:dyDescent="0.25">
      <c r="A75" s="21" t="s">
        <v>146</v>
      </c>
      <c r="B75" s="4" t="s">
        <v>67</v>
      </c>
      <c r="C75" s="7">
        <v>0</v>
      </c>
      <c r="D75" s="5">
        <v>0</v>
      </c>
      <c r="E75" s="17">
        <v>4027.1</v>
      </c>
      <c r="F75" s="17" t="e">
        <f t="shared" si="18"/>
        <v>#DIV/0!</v>
      </c>
      <c r="G75" s="17" t="e">
        <f t="shared" si="20"/>
        <v>#DIV/0!</v>
      </c>
      <c r="H75" s="17">
        <v>4624.6000000000004</v>
      </c>
      <c r="I75" s="17">
        <v>5692.7</v>
      </c>
    </row>
    <row r="76" spans="1:9" s="14" customFormat="1" ht="15.75" hidden="1" x14ac:dyDescent="0.25">
      <c r="A76" s="21" t="s">
        <v>147</v>
      </c>
      <c r="B76" s="19" t="s">
        <v>74</v>
      </c>
      <c r="C76" s="7"/>
      <c r="D76" s="7"/>
      <c r="E76" s="17">
        <v>2.8</v>
      </c>
      <c r="F76" s="17"/>
      <c r="G76" s="17"/>
      <c r="H76" s="17">
        <v>3.4</v>
      </c>
      <c r="I76" s="17">
        <v>2.8</v>
      </c>
    </row>
    <row r="77" spans="1:9" s="14" customFormat="1" ht="15.75" x14ac:dyDescent="0.25">
      <c r="A77" s="21"/>
      <c r="B77" s="22" t="s">
        <v>148</v>
      </c>
      <c r="C77" s="7"/>
      <c r="D77" s="7"/>
      <c r="E77" s="17"/>
      <c r="F77" s="17"/>
      <c r="G77" s="17"/>
      <c r="H77" s="16">
        <v>4378.01</v>
      </c>
      <c r="I77" s="16">
        <v>9010.4599999999991</v>
      </c>
    </row>
    <row r="78" spans="1:9" s="14" customFormat="1" ht="15.75" x14ac:dyDescent="0.25">
      <c r="A78" s="21"/>
      <c r="B78" s="6" t="s">
        <v>68</v>
      </c>
      <c r="C78" s="31">
        <f>C73+C71+C68+C63+C57+C49+C46+C38+C35+C30+C20+C16+C13+C4</f>
        <v>807067.2</v>
      </c>
      <c r="D78" s="31">
        <f>D73+D71+D68+D63+D57+D49+D46+D38+D35+D30+D20+D16+D13+D4+D77</f>
        <v>1032777.2</v>
      </c>
      <c r="E78" s="31">
        <f>E4+E16+E20+E30+E38+E46+E57+E63+E73+E77</f>
        <v>748641.17999999993</v>
      </c>
      <c r="F78" s="32">
        <f>E78/C78*100</f>
        <v>92.760699480786727</v>
      </c>
      <c r="G78" s="32">
        <f t="shared" si="20"/>
        <v>72.488159111180991</v>
      </c>
      <c r="H78" s="31">
        <f>H4+H16+H20+H30+H38+H46+H57+H63+H73+H77</f>
        <v>755818.39</v>
      </c>
      <c r="I78" s="31">
        <f>I4+I16+I20+I30+I38+I46+I57+I63+I73+I77</f>
        <v>776506.04999999993</v>
      </c>
    </row>
    <row r="79" spans="1:9" x14ac:dyDescent="0.25">
      <c r="C79" s="29"/>
      <c r="D79" s="29"/>
      <c r="E79" s="30"/>
      <c r="F79" s="30"/>
      <c r="G79" s="30"/>
      <c r="H79" s="30"/>
      <c r="I79" s="30"/>
    </row>
    <row r="80" spans="1:9" s="23" customFormat="1" ht="15.75" x14ac:dyDescent="0.25">
      <c r="C80" s="24"/>
      <c r="D80" s="24"/>
    </row>
    <row r="81" spans="3:9" x14ac:dyDescent="0.25">
      <c r="C81" s="18"/>
      <c r="D81" s="18"/>
      <c r="I81" s="13"/>
    </row>
  </sheetData>
  <mergeCells count="1">
    <mergeCell ref="A1:I1"/>
  </mergeCells>
  <pageMargins left="0.19685039370078741" right="0.15748031496062992" top="0.43307086614173229" bottom="0.43307086614173229" header="0" footer="0"/>
  <pageSetup paperSize="9" scale="68" fitToHeight="4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Все года</vt:lpstr>
      <vt:lpstr>'Все года'!Заголовки_для_печати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OfficeUSER</dc:creator>
  <cp:lastModifiedBy>User</cp:lastModifiedBy>
  <cp:lastPrinted>2018-11-14T01:40:05Z</cp:lastPrinted>
  <dcterms:created xsi:type="dcterms:W3CDTF">2013-05-31T10:21:32Z</dcterms:created>
  <dcterms:modified xsi:type="dcterms:W3CDTF">2018-11-14T01:40:41Z</dcterms:modified>
</cp:coreProperties>
</file>